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igital\Oct-Dic\"/>
    </mc:Choice>
  </mc:AlternateContent>
  <bookViews>
    <workbookView xWindow="0" yWindow="0" windowWidth="28800" windowHeight="124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3" l="1"/>
  <c r="D15" i="3"/>
  <c r="C4" i="3" l="1"/>
  <c r="D49" i="3" l="1"/>
  <c r="C49" i="3"/>
  <c r="D25" i="3"/>
  <c r="C25" i="3"/>
  <c r="D12" i="3"/>
  <c r="C12" i="3"/>
  <c r="D4" i="3"/>
  <c r="C22" i="3" l="1"/>
  <c r="C59" i="3"/>
  <c r="D59" i="3"/>
  <c r="D22" i="3"/>
  <c r="C61" i="3" l="1"/>
  <c r="D61" i="3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<sst xmlns="http://schemas.openxmlformats.org/spreadsheetml/2006/main" count="56" uniqueCount="56">
  <si>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</si>
  <si>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</si>
  <si>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</si>
  <si>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</si>
  <si>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</si>
  <si>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</si>
  <si>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</si>
  <si>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</si>
  <si>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</si>
  <si>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</si>
  <si>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</si>
  <si>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</si>
  <si>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</si>
  <si>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</si>
  <si>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</si>
  <si>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</si>
  <si>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</si>
  <si>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</si>
  <si>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</si>
  <si>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</si>
  <si>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</si>
  <si>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</si>
  <si>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</si>
  <si>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</si>
  <si>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</si>
  <si>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</si>
  <si>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</si>
  <si>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</si>
  <si>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</si>
  <si>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</si>
  <si>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</si>
  <si>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</si>
  <si>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</si>
  <si>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</si>
  <si>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</si>
  <si>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</si>
  <si>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</si>
  <si>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</si>
  <si>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</si>
  <si>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</si>
  <si>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</si>
  <si>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</si>
  <si>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</si>
  <si>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</si>
  <si>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</si>
  <si>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</si>
  <si>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</si>
  <si>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</si>
  <si>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</si>
  <si>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</si>
  <si>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</si>
  <si>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</si>
  <si>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</si>
  <si>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</si>
  <si>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</si>
  <si>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Patronato de Explora
Estado de Actividades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</si>
</sst>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0</xdr:row>
      <xdr:rowOff>498348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0" cy="4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28" t="s">
        <v>55</v>
      </c>
      <c r="B1" s="29"/>
      <c r="C1" s="29"/>
      <c r="D1" s="30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>
        <f>+C11</f>
        <v>6117375.0099999998</v>
      </c>
      <c r="D4" s="16">
        <f>+D11</f>
        <v>13054721.74</v>
      </c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>
        <v>6117375.0099999998</v>
      </c>
      <c r="D11" s="19">
        <v>13054721.74</v>
      </c>
    </row>
    <row r="12" spans="1:4" ht="34.5" customHeight="1" x14ac:dyDescent="0.2">
      <c r="A12" s="31" t="s">
        <v>50</v>
      </c>
      <c r="B12" s="32"/>
      <c r="C12" s="15">
        <f>+C14</f>
        <v>111271862.95</v>
      </c>
      <c r="D12" s="16">
        <f>+D14</f>
        <v>67558055.170000002</v>
      </c>
    </row>
    <row r="13" spans="1:4" ht="22.5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>
        <v>111271862.95</v>
      </c>
      <c r="D14" s="19">
        <v>67558055.170000002</v>
      </c>
    </row>
    <row r="15" spans="1:4" x14ac:dyDescent="0.2">
      <c r="A15" s="5" t="s">
        <v>41</v>
      </c>
      <c r="B15" s="2"/>
      <c r="C15" s="15">
        <f>SUM(C16:C20)</f>
        <v>1420416.1400000001</v>
      </c>
      <c r="D15" s="16">
        <f>SUM(D16:D20)</f>
        <v>833192.88</v>
      </c>
    </row>
    <row r="16" spans="1:4" x14ac:dyDescent="0.2">
      <c r="A16" s="20"/>
      <c r="B16" s="21" t="s">
        <v>36</v>
      </c>
      <c r="C16" s="18">
        <v>1403704.59</v>
      </c>
      <c r="D16" s="19">
        <v>810995.88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>
        <v>16711.55</v>
      </c>
      <c r="D20" s="19">
        <v>22197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+C4+C12+C15</f>
        <v>118809654.10000001</v>
      </c>
      <c r="D22" s="3">
        <f>+D4+D12+D15</f>
        <v>81445969.789999992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>
        <f>SUM(C26:C28)</f>
        <v>26634952.329999998</v>
      </c>
      <c r="D25" s="16">
        <f>SUM(D26:D28)</f>
        <v>36548274.190000005</v>
      </c>
    </row>
    <row r="26" spans="1:4" x14ac:dyDescent="0.2">
      <c r="A26" s="20"/>
      <c r="B26" s="21" t="s">
        <v>37</v>
      </c>
      <c r="C26" s="18">
        <v>15307545.23</v>
      </c>
      <c r="D26" s="19">
        <v>15399330.300000001</v>
      </c>
    </row>
    <row r="27" spans="1:4" x14ac:dyDescent="0.2">
      <c r="A27" s="20"/>
      <c r="B27" s="21" t="s">
        <v>16</v>
      </c>
      <c r="C27" s="18">
        <v>1260520.3799999999</v>
      </c>
      <c r="D27" s="19">
        <v>4464810.83</v>
      </c>
    </row>
    <row r="28" spans="1:4" x14ac:dyDescent="0.2">
      <c r="A28" s="20"/>
      <c r="B28" s="21" t="s">
        <v>17</v>
      </c>
      <c r="C28" s="18">
        <v>10066886.720000001</v>
      </c>
      <c r="D28" s="19">
        <v>16684133.060000001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7734367.6500000004</v>
      </c>
      <c r="D49" s="16">
        <f>+D50</f>
        <v>4329694.2699999996</v>
      </c>
    </row>
    <row r="50" spans="1:9" x14ac:dyDescent="0.2">
      <c r="A50" s="20"/>
      <c r="B50" s="21" t="s">
        <v>31</v>
      </c>
      <c r="C50" s="18">
        <v>7734367.6500000004</v>
      </c>
      <c r="D50" s="19">
        <v>4329694.2699999996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34369319.979999997</v>
      </c>
      <c r="D59" s="3">
        <f>+D25+D49</f>
        <v>40877968.460000008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+C22-C59</f>
        <v>84440334.120000005</v>
      </c>
      <c r="D61" s="16">
        <f>+D22-D59</f>
        <v>40568001.329999983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2018-03-04T05:17:13Z</cp:lastPrinted>
  <dcterms:created xsi:type="dcterms:W3CDTF">2012-12-11T20:29:16Z</dcterms:created>
  <dcterms:modified xsi:type="dcterms:W3CDTF">2021-01-16T00:04:28Z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